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konyettn/Desktop/"/>
    </mc:Choice>
  </mc:AlternateContent>
  <xr:revisionPtr revIDLastSave="0" documentId="8_{5B6B10F6-6BAD-BA49-BB88-863CA37E01FC}" xr6:coauthVersionLast="47" xr6:coauthVersionMax="47" xr10:uidLastSave="{00000000-0000-0000-0000-000000000000}"/>
  <bookViews>
    <workbookView xWindow="39720" yWindow="-5140" windowWidth="26780" windowHeight="26840" tabRatio="500" xr2:uid="{00000000-000D-0000-FFFF-FFFF00000000}"/>
  </bookViews>
  <sheets>
    <sheet name="A5 Blank (leic)" sheetId="31" r:id="rId1"/>
  </sheets>
  <definedNames>
    <definedName name="_xlnm.Print_Area" localSheetId="0">'A5 Blank (leic)'!$A$1:$N$33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1" i="31" l="1"/>
  <c r="N20" i="31"/>
  <c r="K18" i="31"/>
  <c r="I17" i="31"/>
  <c r="N16" i="31"/>
  <c r="M16" i="31"/>
  <c r="K16" i="31"/>
  <c r="J16" i="31"/>
  <c r="I16" i="31"/>
  <c r="E16" i="31"/>
  <c r="I15" i="31"/>
  <c r="N14" i="31"/>
  <c r="M14" i="31"/>
  <c r="K14" i="31"/>
  <c r="J14" i="31"/>
  <c r="I14" i="31"/>
  <c r="E14" i="31"/>
  <c r="I13" i="31"/>
  <c r="N12" i="31"/>
  <c r="M12" i="31"/>
  <c r="K12" i="31"/>
  <c r="J12" i="31"/>
  <c r="I12" i="31"/>
  <c r="I11" i="31"/>
  <c r="N10" i="31"/>
  <c r="M10" i="31"/>
  <c r="K10" i="31"/>
  <c r="J10" i="31"/>
  <c r="I10" i="31"/>
  <c r="I9" i="31"/>
  <c r="N8" i="31"/>
  <c r="M8" i="31"/>
  <c r="K8" i="31"/>
  <c r="J8" i="31"/>
  <c r="I8" i="31"/>
  <c r="I7" i="31"/>
  <c r="N6" i="31"/>
  <c r="M6" i="31"/>
  <c r="K6" i="31"/>
  <c r="J6" i="31"/>
  <c r="I6" i="31"/>
  <c r="M18" i="31" l="1"/>
  <c r="N18" i="31"/>
  <c r="N22" i="31" s="1"/>
</calcChain>
</file>

<file path=xl/sharedStrings.xml><?xml version="1.0" encoding="utf-8"?>
<sst xmlns="http://schemas.openxmlformats.org/spreadsheetml/2006/main" count="45" uniqueCount="45">
  <si>
    <t>Wind</t>
  </si>
  <si>
    <t>Runway</t>
  </si>
  <si>
    <t>Check Points (Fixes)</t>
  </si>
  <si>
    <t>Alt</t>
  </si>
  <si>
    <t>Fuel</t>
  </si>
  <si>
    <t>Time</t>
  </si>
  <si>
    <t>Dist</t>
  </si>
  <si>
    <t>Freq</t>
  </si>
  <si>
    <t>MSA</t>
  </si>
  <si>
    <t>QNH</t>
  </si>
  <si>
    <t>Location</t>
  </si>
  <si>
    <t>Notes</t>
  </si>
  <si>
    <t>ATA</t>
  </si>
  <si>
    <t>East Mids</t>
  </si>
  <si>
    <t>ETA</t>
  </si>
  <si>
    <t>Planned</t>
  </si>
  <si>
    <t>Plan</t>
  </si>
  <si>
    <t>TAS</t>
  </si>
  <si>
    <t>Tru Track</t>
  </si>
  <si>
    <t>Direction</t>
  </si>
  <si>
    <t>Speed</t>
  </si>
  <si>
    <t>Corrn</t>
  </si>
  <si>
    <t>Drift</t>
  </si>
  <si>
    <t>Tru HDG</t>
  </si>
  <si>
    <t>Mag</t>
  </si>
  <si>
    <t>Hdg</t>
  </si>
  <si>
    <t>L/Hr</t>
  </si>
  <si>
    <t>Gnd Spd</t>
  </si>
  <si>
    <t>Add 45 mins:</t>
  </si>
  <si>
    <t>Min fuel reqd</t>
  </si>
  <si>
    <t>FOB</t>
  </si>
  <si>
    <t>Pilot:</t>
  </si>
  <si>
    <t>Aircraft</t>
  </si>
  <si>
    <t>QFE</t>
  </si>
  <si>
    <t>Depart</t>
  </si>
  <si>
    <t>Arrive</t>
  </si>
  <si>
    <t>Blk Time</t>
  </si>
  <si>
    <t>Taxi T/O Circuit
 &amp; Landing</t>
  </si>
  <si>
    <t>Radio Fail 7600</t>
  </si>
  <si>
    <t>Emergency 7700</t>
  </si>
  <si>
    <t>D&amp;D 121.5</t>
  </si>
  <si>
    <t>Enroute: FREIDA</t>
  </si>
  <si>
    <t>Pre Lnd: BUMFICH</t>
  </si>
  <si>
    <t>Date</t>
  </si>
  <si>
    <t>Leg 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</si>
</sst>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+#,##0\°;\-#,##0\°"/>
    <numFmt numFmtId="165" formatCode="#,##0\°"/>
    <numFmt numFmtId="166" formatCode="#,##0\°;"/>
    <numFmt numFmtId="167" formatCode="h:mm;@"/>
    <numFmt numFmtId="168" formatCode="dd/mm/yy;@"/>
    <numFmt numFmtId="169" formatCode="0.000"/>
  </numFmts>
  <fonts count="15">
    <font>
      <sz val="10"/>
      <name val="Verdana"/>
    </font>
    <font>
      <b/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4"/>
      <name val="Segoe Print Bold"/>
    </font>
    <font>
      <sz val="10"/>
      <name val="Segoe Print Bold"/>
    </font>
    <font>
      <sz val="12"/>
      <name val="Segoe Print Bold"/>
    </font>
    <font>
      <sz val="12"/>
      <color theme="1"/>
      <name val="Verdana"/>
      <family val="2"/>
    </font>
    <font>
      <b/>
      <sz val="12"/>
      <name val="Segoe Print Bold"/>
    </font>
    <font>
      <b/>
      <sz val="12"/>
      <color rgb="FFFF0000"/>
      <name val="Verdana"/>
      <family val="2"/>
    </font>
    <font>
      <b/>
      <sz val="11"/>
      <name val="Segoe Print Bold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auto="1"/>
      </left>
      <right/>
      <top style="slantDashDot">
        <color auto="1"/>
      </top>
      <bottom style="dotted">
        <color auto="1"/>
      </bottom>
      <diagonal/>
    </border>
    <border>
      <left style="slantDashDot">
        <color auto="1"/>
      </left>
      <right/>
      <top style="dotted">
        <color auto="1"/>
      </top>
      <bottom style="slantDashDot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slantDashDot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 style="hair">
        <color theme="0" tint="-0.499984740745262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499984740745262"/>
      </top>
      <bottom style="medium">
        <color theme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hair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medium">
        <color theme="1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</borders>
  <cellStyleXfs count="14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0" fontId="3" fillId="0" borderId="0" xfId="0" applyNumberFormat="1" applyFont="1" applyFill="1" applyBorder="1" applyAlignment="1">
      <alignment horizontal="center" vertical="center" wrapText="1"/>
    </xf>
    <xf numFmtId="20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20" fontId="10" fillId="0" borderId="12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0" fontId="0" fillId="7" borderId="20" xfId="0" applyFill="1" applyBorder="1"/>
    <xf numFmtId="20" fontId="3" fillId="0" borderId="9" xfId="0" applyNumberFormat="1" applyFont="1" applyFill="1" applyBorder="1" applyAlignment="1">
      <alignment horizontal="center" vertical="center"/>
    </xf>
    <xf numFmtId="1" fontId="8" fillId="5" borderId="18" xfId="0" applyNumberFormat="1" applyFont="1" applyFill="1" applyBorder="1" applyAlignment="1">
      <alignment vertical="center" wrapText="1"/>
    </xf>
    <xf numFmtId="20" fontId="7" fillId="0" borderId="0" xfId="0" applyNumberFormat="1" applyFont="1" applyFill="1" applyBorder="1" applyAlignment="1">
      <alignment vertical="center" wrapText="1"/>
    </xf>
    <xf numFmtId="20" fontId="7" fillId="5" borderId="0" xfId="0" applyNumberFormat="1" applyFont="1" applyFill="1" applyBorder="1" applyAlignment="1">
      <alignment horizontal="right" vertical="center"/>
    </xf>
    <xf numFmtId="0" fontId="0" fillId="5" borderId="2" xfId="0" applyFill="1" applyBorder="1"/>
    <xf numFmtId="20" fontId="7" fillId="5" borderId="6" xfId="0" applyNumberFormat="1" applyFont="1" applyFill="1" applyBorder="1" applyAlignment="1">
      <alignment horizontal="right" vertical="center"/>
    </xf>
    <xf numFmtId="20" fontId="3" fillId="5" borderId="4" xfId="0" applyNumberFormat="1" applyFont="1" applyFill="1" applyBorder="1" applyAlignment="1">
      <alignment horizontal="center" vertical="center"/>
    </xf>
    <xf numFmtId="20" fontId="3" fillId="5" borderId="3" xfId="0" applyNumberFormat="1" applyFont="1" applyFill="1" applyBorder="1" applyAlignment="1">
      <alignment horizontal="center" vertical="center"/>
    </xf>
    <xf numFmtId="20" fontId="7" fillId="5" borderId="7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15" xfId="0" applyBorder="1"/>
    <xf numFmtId="0" fontId="0" fillId="0" borderId="7" xfId="0" applyBorder="1"/>
    <xf numFmtId="0" fontId="0" fillId="0" borderId="11" xfId="0" applyBorder="1"/>
    <xf numFmtId="0" fontId="7" fillId="0" borderId="36" xfId="0" applyFont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167" fontId="8" fillId="6" borderId="6" xfId="0" applyNumberFormat="1" applyFont="1" applyFill="1" applyBorder="1" applyAlignment="1">
      <alignment vertical="center" wrapText="1"/>
    </xf>
    <xf numFmtId="164" fontId="8" fillId="0" borderId="47" xfId="0" quotePrefix="1" applyNumberFormat="1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20" fontId="10" fillId="0" borderId="17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" fontId="8" fillId="5" borderId="16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vertical="center" wrapText="1"/>
    </xf>
    <xf numFmtId="166" fontId="8" fillId="0" borderId="49" xfId="0" applyNumberFormat="1" applyFont="1" applyFill="1" applyBorder="1" applyAlignment="1">
      <alignment horizontal="center" vertical="center" wrapText="1"/>
    </xf>
    <xf numFmtId="0" fontId="8" fillId="6" borderId="46" xfId="0" applyFont="1" applyFill="1" applyBorder="1" applyAlignment="1" applyProtection="1">
      <alignment vertical="center" wrapText="1"/>
      <protection locked="0"/>
    </xf>
    <xf numFmtId="165" fontId="8" fillId="6" borderId="47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6" borderId="48" xfId="0" applyFont="1" applyFill="1" applyBorder="1" applyAlignment="1" applyProtection="1">
      <alignment vertical="center" wrapText="1"/>
      <protection locked="0"/>
    </xf>
    <xf numFmtId="0" fontId="8" fillId="6" borderId="49" xfId="0" applyFont="1" applyFill="1" applyBorder="1" applyAlignment="1" applyProtection="1">
      <alignment horizontal="center" vertical="center" wrapText="1"/>
      <protection locked="0"/>
    </xf>
    <xf numFmtId="164" fontId="8" fillId="6" borderId="14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5" borderId="18" xfId="0" applyNumberFormat="1" applyFont="1" applyFill="1" applyBorder="1" applyAlignment="1" applyProtection="1">
      <alignment vertical="center" wrapText="1"/>
      <protection locked="0"/>
    </xf>
    <xf numFmtId="37" fontId="8" fillId="6" borderId="45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6" borderId="28" xfId="0" applyNumberFormat="1" applyFont="1" applyFill="1" applyBorder="1" applyAlignment="1" applyProtection="1">
      <alignment vertical="center" wrapText="1"/>
      <protection locked="0"/>
    </xf>
    <xf numFmtId="0" fontId="8" fillId="0" borderId="33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169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8" fillId="4" borderId="38" xfId="0" applyFont="1" applyFill="1" applyBorder="1" applyAlignment="1" applyProtection="1">
      <alignment horizontal="center" vertical="center" wrapText="1"/>
      <protection locked="0"/>
    </xf>
    <xf numFmtId="168" fontId="12" fillId="4" borderId="37" xfId="0" applyNumberFormat="1" applyFont="1" applyFill="1" applyBorder="1" applyAlignment="1" applyProtection="1">
      <alignment horizontal="center" vertical="center"/>
      <protection locked="0"/>
    </xf>
    <xf numFmtId="168" fontId="12" fillId="4" borderId="38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8" fillId="6" borderId="47" xfId="0" applyFont="1" applyFill="1" applyBorder="1" applyAlignment="1" applyProtection="1">
      <alignment horizontal="center" vertical="center" wrapText="1"/>
      <protection locked="0"/>
    </xf>
    <xf numFmtId="166" fontId="8" fillId="0" borderId="47" xfId="0" applyNumberFormat="1" applyFont="1" applyFill="1" applyBorder="1" applyAlignment="1">
      <alignment horizontal="center" vertical="center" wrapText="1"/>
    </xf>
    <xf numFmtId="166" fontId="8" fillId="0" borderId="49" xfId="0" applyNumberFormat="1" applyFont="1" applyFill="1" applyBorder="1" applyAlignment="1">
      <alignment horizontal="center" vertical="center" wrapText="1"/>
    </xf>
    <xf numFmtId="1" fontId="8" fillId="0" borderId="47" xfId="0" applyNumberFormat="1" applyFont="1" applyFill="1" applyBorder="1" applyAlignment="1">
      <alignment horizontal="center" vertical="center" wrapText="1"/>
    </xf>
    <xf numFmtId="1" fontId="8" fillId="5" borderId="47" xfId="0" applyNumberFormat="1" applyFont="1" applyFill="1" applyBorder="1" applyAlignment="1">
      <alignment horizontal="center" vertical="center" wrapText="1"/>
    </xf>
    <xf numFmtId="1" fontId="8" fillId="5" borderId="49" xfId="0" applyNumberFormat="1" applyFont="1" applyFill="1" applyBorder="1" applyAlignment="1">
      <alignment horizontal="center" vertical="center" wrapText="1"/>
    </xf>
    <xf numFmtId="165" fontId="8" fillId="6" borderId="49" xfId="0" applyNumberFormat="1" applyFont="1" applyFill="1" applyBorder="1" applyAlignment="1" applyProtection="1">
      <alignment horizontal="center" vertical="center" wrapText="1"/>
      <protection locked="0"/>
    </xf>
    <xf numFmtId="1" fontId="8" fillId="6" borderId="49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49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20" fontId="3" fillId="7" borderId="19" xfId="0" applyNumberFormat="1" applyFont="1" applyFill="1" applyBorder="1" applyAlignment="1">
      <alignment horizontal="center" vertical="center" wrapText="1"/>
    </xf>
    <xf numFmtId="20" fontId="3" fillId="7" borderId="20" xfId="0" applyNumberFormat="1" applyFont="1" applyFill="1" applyBorder="1" applyAlignment="1">
      <alignment horizontal="center" vertical="center" wrapText="1"/>
    </xf>
    <xf numFmtId="20" fontId="3" fillId="7" borderId="21" xfId="0" applyNumberFormat="1" applyFont="1" applyFill="1" applyBorder="1" applyAlignment="1">
      <alignment horizontal="center" vertical="center" wrapText="1"/>
    </xf>
    <xf numFmtId="20" fontId="13" fillId="0" borderId="2" xfId="0" applyNumberFormat="1" applyFont="1" applyFill="1" applyBorder="1" applyAlignment="1">
      <alignment horizontal="center" vertical="center"/>
    </xf>
    <xf numFmtId="20" fontId="13" fillId="0" borderId="6" xfId="0" applyNumberFormat="1" applyFont="1" applyFill="1" applyBorder="1" applyAlignment="1">
      <alignment horizontal="center" vertical="center"/>
    </xf>
    <xf numFmtId="20" fontId="13" fillId="0" borderId="10" xfId="0" applyNumberFormat="1" applyFont="1" applyFill="1" applyBorder="1" applyAlignment="1">
      <alignment horizontal="center" vertical="center"/>
    </xf>
    <xf numFmtId="20" fontId="3" fillId="0" borderId="22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20" fontId="3" fillId="0" borderId="23" xfId="0" applyNumberFormat="1" applyFont="1" applyFill="1" applyBorder="1" applyAlignment="1">
      <alignment horizontal="center" vertical="center" wrapText="1"/>
    </xf>
    <xf numFmtId="20" fontId="13" fillId="0" borderId="4" xfId="0" applyNumberFormat="1" applyFont="1" applyFill="1" applyBorder="1" applyAlignment="1">
      <alignment horizontal="center" vertical="center"/>
    </xf>
    <xf numFmtId="20" fontId="13" fillId="0" borderId="0" xfId="0" applyNumberFormat="1" applyFont="1" applyFill="1" applyBorder="1" applyAlignment="1">
      <alignment horizontal="center" vertical="center"/>
    </xf>
    <xf numFmtId="20" fontId="13" fillId="0" borderId="15" xfId="0" applyNumberFormat="1" applyFont="1" applyFill="1" applyBorder="1" applyAlignment="1">
      <alignment horizontal="center" vertical="center"/>
    </xf>
    <xf numFmtId="20" fontId="7" fillId="5" borderId="4" xfId="0" applyNumberFormat="1" applyFont="1" applyFill="1" applyBorder="1" applyAlignment="1">
      <alignment horizontal="right" vertical="center" wrapText="1"/>
    </xf>
    <xf numFmtId="20" fontId="7" fillId="5" borderId="0" xfId="0" applyNumberFormat="1" applyFont="1" applyFill="1" applyBorder="1" applyAlignment="1">
      <alignment horizontal="right" vertical="center" wrapText="1"/>
    </xf>
    <xf numFmtId="20" fontId="11" fillId="0" borderId="4" xfId="0" applyNumberFormat="1" applyFont="1" applyFill="1" applyBorder="1" applyAlignment="1">
      <alignment horizontal="center" vertical="center"/>
    </xf>
    <xf numFmtId="20" fontId="11" fillId="0" borderId="0" xfId="0" applyNumberFormat="1" applyFont="1" applyFill="1" applyBorder="1" applyAlignment="1">
      <alignment horizontal="center" vertical="center"/>
    </xf>
    <xf numFmtId="20" fontId="11" fillId="0" borderId="15" xfId="0" applyNumberFormat="1" applyFont="1" applyFill="1" applyBorder="1" applyAlignment="1">
      <alignment horizontal="center" vertical="center"/>
    </xf>
    <xf numFmtId="20" fontId="3" fillId="0" borderId="24" xfId="0" applyNumberFormat="1" applyFont="1" applyFill="1" applyBorder="1" applyAlignment="1">
      <alignment horizontal="center" vertical="center" wrapText="1"/>
    </xf>
    <xf numFmtId="20" fontId="3" fillId="0" borderId="9" xfId="0" applyNumberFormat="1" applyFont="1" applyFill="1" applyBorder="1" applyAlignment="1">
      <alignment horizontal="center" vertical="center" wrapText="1"/>
    </xf>
    <xf numFmtId="20" fontId="3" fillId="0" borderId="25" xfId="0" applyNumberFormat="1" applyFont="1" applyFill="1" applyBorder="1" applyAlignment="1">
      <alignment horizontal="center" vertical="center" wrapText="1"/>
    </xf>
    <xf numFmtId="20" fontId="11" fillId="0" borderId="3" xfId="0" applyNumberFormat="1" applyFont="1" applyFill="1" applyBorder="1" applyAlignment="1">
      <alignment horizontal="center" vertical="center"/>
    </xf>
    <xf numFmtId="20" fontId="11" fillId="0" borderId="7" xfId="0" applyNumberFormat="1" applyFont="1" applyFill="1" applyBorder="1" applyAlignment="1">
      <alignment horizontal="center" vertical="center"/>
    </xf>
    <xf numFmtId="20" fontId="11" fillId="0" borderId="11" xfId="0" applyNumberFormat="1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8" fillId="0" borderId="34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169" fontId="8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169" fontId="14" fillId="0" borderId="30" xfId="0" applyNumberFormat="1" applyFont="1" applyFill="1" applyBorder="1" applyAlignment="1">
      <alignment horizontal="center" wrapText="1"/>
    </xf>
  </cellXfs>
  <cellStyles count="1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9201</xdr:colOff>
      <xdr:row>5</xdr:row>
      <xdr:rowOff>15525</xdr:rowOff>
    </xdr:from>
    <xdr:to>
      <xdr:col>3</xdr:col>
      <xdr:colOff>88715</xdr:colOff>
      <xdr:row>7</xdr:row>
      <xdr:rowOff>11294</xdr:rowOff>
    </xdr:to>
    <xdr:sp macro="" textlink="">
      <xdr:nvSpPr>
        <xdr:cNvPr id="2" name="Triangle 1">
          <a:extLst>
            <a:ext uri="{FF2B5EF4-FFF2-40B4-BE49-F238E27FC236}">
              <a16:creationId xmlns:a16="http://schemas.microsoft.com/office/drawing/2014/main" id="{E07B043E-A67B-8940-9635-283063A8D1B4}"/>
            </a:ext>
          </a:extLst>
        </xdr:cNvPr>
        <xdr:cNvSpPr/>
      </xdr:nvSpPr>
      <xdr:spPr>
        <a:xfrm rot="5400000">
          <a:off x="1309784" y="1497653"/>
          <a:ext cx="605369" cy="79514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9201</xdr:colOff>
      <xdr:row>7</xdr:row>
      <xdr:rowOff>15525</xdr:rowOff>
    </xdr:from>
    <xdr:to>
      <xdr:col>3</xdr:col>
      <xdr:colOff>88715</xdr:colOff>
      <xdr:row>9</xdr:row>
      <xdr:rowOff>11294</xdr:rowOff>
    </xdr:to>
    <xdr:sp macro="" textlink="">
      <xdr:nvSpPr>
        <xdr:cNvPr id="3" name="Triangle 2">
          <a:extLst>
            <a:ext uri="{FF2B5EF4-FFF2-40B4-BE49-F238E27FC236}">
              <a16:creationId xmlns:a16="http://schemas.microsoft.com/office/drawing/2014/main" id="{697531AC-4D61-D04C-BCA1-48FD0F9404C0}"/>
            </a:ext>
          </a:extLst>
        </xdr:cNvPr>
        <xdr:cNvSpPr/>
      </xdr:nvSpPr>
      <xdr:spPr>
        <a:xfrm rot="5400000">
          <a:off x="1309784" y="2107253"/>
          <a:ext cx="605369" cy="79514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9201</xdr:colOff>
      <xdr:row>9</xdr:row>
      <xdr:rowOff>15525</xdr:rowOff>
    </xdr:from>
    <xdr:to>
      <xdr:col>3</xdr:col>
      <xdr:colOff>88715</xdr:colOff>
      <xdr:row>11</xdr:row>
      <xdr:rowOff>11294</xdr:rowOff>
    </xdr:to>
    <xdr:sp macro="" textlink="">
      <xdr:nvSpPr>
        <xdr:cNvPr id="4" name="Triangle 3">
          <a:extLst>
            <a:ext uri="{FF2B5EF4-FFF2-40B4-BE49-F238E27FC236}">
              <a16:creationId xmlns:a16="http://schemas.microsoft.com/office/drawing/2014/main" id="{ABDAD40E-5D43-B54D-94FD-858165C7FFEF}"/>
            </a:ext>
          </a:extLst>
        </xdr:cNvPr>
        <xdr:cNvSpPr/>
      </xdr:nvSpPr>
      <xdr:spPr>
        <a:xfrm rot="5400000">
          <a:off x="1309784" y="2716853"/>
          <a:ext cx="605369" cy="79514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9201</xdr:colOff>
      <xdr:row>11</xdr:row>
      <xdr:rowOff>15525</xdr:rowOff>
    </xdr:from>
    <xdr:to>
      <xdr:col>3</xdr:col>
      <xdr:colOff>88715</xdr:colOff>
      <xdr:row>13</xdr:row>
      <xdr:rowOff>11294</xdr:rowOff>
    </xdr:to>
    <xdr:sp macro="" textlink="">
      <xdr:nvSpPr>
        <xdr:cNvPr id="5" name="Triangle 4">
          <a:extLst>
            <a:ext uri="{FF2B5EF4-FFF2-40B4-BE49-F238E27FC236}">
              <a16:creationId xmlns:a16="http://schemas.microsoft.com/office/drawing/2014/main" id="{309EAF96-A0E9-B748-934E-406A56A1F1AB}"/>
            </a:ext>
          </a:extLst>
        </xdr:cNvPr>
        <xdr:cNvSpPr/>
      </xdr:nvSpPr>
      <xdr:spPr>
        <a:xfrm rot="5400000">
          <a:off x="1309784" y="3326453"/>
          <a:ext cx="605369" cy="79514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9201</xdr:colOff>
      <xdr:row>13</xdr:row>
      <xdr:rowOff>15525</xdr:rowOff>
    </xdr:from>
    <xdr:to>
      <xdr:col>3</xdr:col>
      <xdr:colOff>88715</xdr:colOff>
      <xdr:row>15</xdr:row>
      <xdr:rowOff>11294</xdr:rowOff>
    </xdr:to>
    <xdr:sp macro="" textlink="">
      <xdr:nvSpPr>
        <xdr:cNvPr id="6" name="Triangle 5">
          <a:extLst>
            <a:ext uri="{FF2B5EF4-FFF2-40B4-BE49-F238E27FC236}">
              <a16:creationId xmlns:a16="http://schemas.microsoft.com/office/drawing/2014/main" id="{5B7E18D2-F706-D84F-A521-71092CC2F20A}"/>
            </a:ext>
          </a:extLst>
        </xdr:cNvPr>
        <xdr:cNvSpPr/>
      </xdr:nvSpPr>
      <xdr:spPr>
        <a:xfrm rot="5400000">
          <a:off x="1309784" y="3936053"/>
          <a:ext cx="605369" cy="79514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9201</xdr:colOff>
      <xdr:row>15</xdr:row>
      <xdr:rowOff>15525</xdr:rowOff>
    </xdr:from>
    <xdr:to>
      <xdr:col>3</xdr:col>
      <xdr:colOff>88715</xdr:colOff>
      <xdr:row>17</xdr:row>
      <xdr:rowOff>11294</xdr:rowOff>
    </xdr:to>
    <xdr:sp macro="" textlink="">
      <xdr:nvSpPr>
        <xdr:cNvPr id="7" name="Triangle 6">
          <a:extLst>
            <a:ext uri="{FF2B5EF4-FFF2-40B4-BE49-F238E27FC236}">
              <a16:creationId xmlns:a16="http://schemas.microsoft.com/office/drawing/2014/main" id="{1E1C9558-6017-E046-B181-D98F12E8FDC0}"/>
            </a:ext>
          </a:extLst>
        </xdr:cNvPr>
        <xdr:cNvSpPr/>
      </xdr:nvSpPr>
      <xdr:spPr>
        <a:xfrm rot="5400000">
          <a:off x="1309784" y="4545653"/>
          <a:ext cx="605369" cy="79514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41413</xdr:colOff>
      <xdr:row>24</xdr:row>
      <xdr:rowOff>55217</xdr:rowOff>
    </xdr:from>
    <xdr:to>
      <xdr:col>13</xdr:col>
      <xdr:colOff>387350</xdr:colOff>
      <xdr:row>24</xdr:row>
      <xdr:rowOff>220870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676BD8-A9D1-4F4C-985C-EBB4AB7948EB}"/>
            </a:ext>
          </a:extLst>
        </xdr:cNvPr>
        <xdr:cNvSpPr/>
      </xdr:nvSpPr>
      <xdr:spPr>
        <a:xfrm>
          <a:off x="41413" y="6837017"/>
          <a:ext cx="6594337" cy="1656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900" b="1">
              <a:solidFill>
                <a:srgbClr val="FF0000"/>
              </a:solidFill>
            </a:rPr>
            <a:t>Who</a:t>
          </a:r>
          <a:r>
            <a:rPr lang="en-US" sz="900" b="1">
              <a:solidFill>
                <a:schemeClr val="tx1"/>
              </a:solidFill>
            </a:rPr>
            <a:t>: </a:t>
          </a:r>
          <a:r>
            <a:rPr lang="en-US" sz="900" b="0">
              <a:solidFill>
                <a:schemeClr val="tx1"/>
              </a:solidFill>
            </a:rPr>
            <a:t>G-XXXX, C152, </a:t>
          </a:r>
          <a:r>
            <a:rPr lang="en-US" sz="900" b="1">
              <a:solidFill>
                <a:srgbClr val="FF0000"/>
              </a:solidFill>
            </a:rPr>
            <a:t>What (doing): </a:t>
          </a:r>
          <a:r>
            <a:rPr lang="en-US" sz="900" b="0">
              <a:solidFill>
                <a:schemeClr val="tx1"/>
              </a:solidFill>
            </a:rPr>
            <a:t>From Leicester to Leicester, </a:t>
          </a:r>
          <a:r>
            <a:rPr lang="en-US" sz="900" b="1">
              <a:solidFill>
                <a:srgbClr val="FF0000"/>
              </a:solidFill>
            </a:rPr>
            <a:t>Where</a:t>
          </a:r>
          <a:r>
            <a:rPr lang="en-US" sz="900">
              <a:solidFill>
                <a:srgbClr val="FF0000"/>
              </a:solidFill>
            </a:rPr>
            <a:t>:</a:t>
          </a:r>
          <a:r>
            <a:rPr lang="en-US" sz="900"/>
            <a:t> </a:t>
          </a:r>
          <a:r>
            <a:rPr lang="en-US" sz="900">
              <a:solidFill>
                <a:schemeClr val="tx1"/>
              </a:solidFill>
            </a:rPr>
            <a:t>5 miles E</a:t>
          </a:r>
          <a:r>
            <a:rPr lang="en-US" sz="900" baseline="0">
              <a:solidFill>
                <a:schemeClr val="tx1"/>
              </a:solidFill>
            </a:rPr>
            <a:t> of XX, X000ft QNH XXX, </a:t>
          </a:r>
          <a:r>
            <a:rPr lang="en-US" sz="900" b="1" baseline="0">
              <a:solidFill>
                <a:srgbClr val="FF0000"/>
              </a:solidFill>
            </a:rPr>
            <a:t>Why</a:t>
          </a:r>
          <a:r>
            <a:rPr lang="en-US" sz="900" baseline="0">
              <a:solidFill>
                <a:srgbClr val="FF0000"/>
              </a:solidFill>
            </a:rPr>
            <a:t>:</a:t>
          </a:r>
          <a:r>
            <a:rPr lang="en-US" sz="900" baseline="0"/>
            <a:t> </a:t>
          </a:r>
          <a:r>
            <a:rPr lang="en-US" sz="900" baseline="0">
              <a:solidFill>
                <a:schemeClr val="tx1"/>
              </a:solidFill>
            </a:rPr>
            <a:t>Request Basic service</a:t>
          </a:r>
          <a:endParaRPr lang="en-US" sz="9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2C83-C68A-DC4E-A513-2F8E2CCF924A}">
  <sheetPr>
    <pageSetUpPr fitToPage="1"/>
  </sheetPr>
  <dimension ref="A1:O36"/>
  <sheetViews>
    <sheetView showGridLines="0" showZeros="0" tabSelected="1" zoomScale="125" zoomScaleNormal="100" workbookViewId="0">
      <selection activeCell="B5" sqref="B5:C6"/>
    </sheetView>
  </sheetViews>
  <sheetFormatPr baseColWidth="10" defaultRowHeight="13"/>
  <cols>
    <col min="1" max="1" width="8.1640625" customWidth="1"/>
    <col min="2" max="2" width="3.33203125" customWidth="1"/>
    <col min="3" max="3" width="9" customWidth="1"/>
    <col min="4" max="4" width="1.33203125" customWidth="1"/>
    <col min="5" max="5" width="8.33203125" customWidth="1"/>
    <col min="6" max="6" width="2" customWidth="1"/>
    <col min="7" max="7" width="6.6640625" customWidth="1"/>
    <col min="8" max="8" width="8.1640625" customWidth="1"/>
    <col min="9" max="9" width="9.5" customWidth="1"/>
    <col min="10" max="10" width="7.83203125" customWidth="1"/>
    <col min="11" max="11" width="2" customWidth="1"/>
    <col min="12" max="12" width="7.6640625" customWidth="1"/>
    <col min="13" max="13" width="8" customWidth="1"/>
    <col min="14" max="14" width="5.6640625" customWidth="1"/>
    <col min="15" max="15" width="3.6640625" customWidth="1"/>
  </cols>
  <sheetData>
    <row r="1" spans="1:14" s="38" customFormat="1" ht="20" customHeight="1" thickBot="1">
      <c r="A1" s="23" t="s">
        <v>31</v>
      </c>
      <c r="B1" s="58"/>
      <c r="C1" s="58"/>
      <c r="D1" s="58"/>
      <c r="E1" s="59"/>
      <c r="G1" s="23" t="s">
        <v>32</v>
      </c>
      <c r="H1" s="58"/>
      <c r="I1" s="59"/>
      <c r="L1" s="23" t="s">
        <v>43</v>
      </c>
      <c r="M1" s="60"/>
      <c r="N1" s="61"/>
    </row>
    <row r="2" spans="1:14" ht="7" customHeight="1" thickBot="1"/>
    <row r="3" spans="1:14" ht="21" customHeight="1" thickBot="1">
      <c r="A3" s="35" t="s">
        <v>14</v>
      </c>
      <c r="B3" s="62" t="s">
        <v>2</v>
      </c>
      <c r="C3" s="63"/>
      <c r="D3" s="44"/>
      <c r="E3" s="39" t="s">
        <v>3</v>
      </c>
      <c r="F3" s="66" t="s">
        <v>16</v>
      </c>
      <c r="G3" s="66"/>
      <c r="H3" s="39" t="s">
        <v>0</v>
      </c>
      <c r="I3" s="39" t="s">
        <v>21</v>
      </c>
      <c r="J3" s="39" t="s">
        <v>24</v>
      </c>
      <c r="K3" s="66" t="s">
        <v>5</v>
      </c>
      <c r="L3" s="66"/>
      <c r="M3" s="66"/>
      <c r="N3" s="28" t="s">
        <v>4</v>
      </c>
    </row>
    <row r="4" spans="1:14" ht="24" customHeight="1" thickBot="1">
      <c r="A4" s="36" t="s">
        <v>12</v>
      </c>
      <c r="B4" s="64"/>
      <c r="C4" s="65"/>
      <c r="D4" s="1"/>
      <c r="E4" s="29" t="s">
        <v>8</v>
      </c>
      <c r="F4" s="67" t="s">
        <v>17</v>
      </c>
      <c r="G4" s="68"/>
      <c r="H4" s="41" t="s">
        <v>19</v>
      </c>
      <c r="I4" s="30" t="s">
        <v>22</v>
      </c>
      <c r="J4" s="33" t="s">
        <v>25</v>
      </c>
      <c r="K4" s="69" t="s">
        <v>27</v>
      </c>
      <c r="L4" s="70"/>
      <c r="M4" s="71" t="s">
        <v>44</v>
      </c>
      <c r="N4" s="27" t="s">
        <v>26</v>
      </c>
    </row>
    <row r="5" spans="1:14" ht="24" customHeight="1" thickBot="1">
      <c r="A5" s="34"/>
      <c r="B5" s="73"/>
      <c r="C5" s="74"/>
      <c r="D5" s="43"/>
      <c r="E5" s="31" t="s">
        <v>15</v>
      </c>
      <c r="F5" s="77" t="s">
        <v>18</v>
      </c>
      <c r="G5" s="78"/>
      <c r="H5" s="42" t="s">
        <v>20</v>
      </c>
      <c r="I5" s="32" t="s">
        <v>23</v>
      </c>
      <c r="J5" s="51"/>
      <c r="K5" s="79" t="s">
        <v>6</v>
      </c>
      <c r="L5" s="80"/>
      <c r="M5" s="72"/>
      <c r="N5" s="53"/>
    </row>
    <row r="6" spans="1:14" ht="24" customHeight="1" thickBot="1">
      <c r="A6" s="8"/>
      <c r="B6" s="75"/>
      <c r="C6" s="76"/>
      <c r="D6" s="43"/>
      <c r="E6" s="47"/>
      <c r="F6" s="81"/>
      <c r="G6" s="81"/>
      <c r="H6" s="48"/>
      <c r="I6" s="26" t="str">
        <f>IF(F7&lt;&gt;"",I7-F7,"")</f>
        <v/>
      </c>
      <c r="J6" s="82" t="str">
        <f>IF(F7&lt;&gt;"",I7+$J$5,"")</f>
        <v/>
      </c>
      <c r="K6" s="84" t="str">
        <f>IF(F6&lt;&gt;"", ROUND(F6*SQRT(1-((H7/F6)*SIN(RADIANS(H6-F7)))^2)-H7*COS(RADIANS(H6-F7)), 0), "")</f>
        <v/>
      </c>
      <c r="L6" s="84"/>
      <c r="M6" s="84" t="str">
        <f>IF(F7&lt;&gt;"",ROUND((K7/K6)*60,1),"")</f>
        <v/>
      </c>
      <c r="N6" s="85" t="str">
        <f>IF(F7&lt;&gt;"",ROUND((M6/60)*$N$5,1),"")</f>
        <v/>
      </c>
    </row>
    <row r="7" spans="1:14" ht="24" customHeight="1" thickBot="1">
      <c r="A7" s="7"/>
      <c r="B7" s="73"/>
      <c r="C7" s="74"/>
      <c r="D7" s="43"/>
      <c r="E7" s="49"/>
      <c r="F7" s="87"/>
      <c r="G7" s="87"/>
      <c r="H7" s="50"/>
      <c r="I7" s="46" t="str">
        <f>IF(F6&gt;0, ROUND(MOD(F7+DEGREES(ASIN(((H7/F6)*SIN(RADIANS(H6-F7))))), 360),0), "")</f>
        <v/>
      </c>
      <c r="J7" s="83"/>
      <c r="K7" s="88"/>
      <c r="L7" s="88"/>
      <c r="M7" s="89"/>
      <c r="N7" s="86"/>
    </row>
    <row r="8" spans="1:14" ht="24" customHeight="1" thickBot="1">
      <c r="A8" s="8"/>
      <c r="B8" s="75"/>
      <c r="C8" s="76"/>
      <c r="D8" s="43"/>
      <c r="E8" s="47"/>
      <c r="F8" s="81"/>
      <c r="G8" s="81"/>
      <c r="H8" s="48"/>
      <c r="I8" s="26" t="str">
        <f t="shared" ref="I8" si="0">IF(F9&lt;&gt;"",I9-F9,"")</f>
        <v/>
      </c>
      <c r="J8" s="82" t="str">
        <f t="shared" ref="J8" si="1">IF(F9&lt;&gt;"",I9+$J$5,"")</f>
        <v/>
      </c>
      <c r="K8" s="84" t="str">
        <f>IF(F8&lt;&gt;"", ROUND(F8*SQRT(1-((H9/F8)*SIN(RADIANS(H8-F9)))^2)-H9*COS(RADIANS(H8-F9)), 0), "")</f>
        <v/>
      </c>
      <c r="L8" s="84"/>
      <c r="M8" s="84" t="str">
        <f t="shared" ref="M8" si="2">IF(F9&lt;&gt;"",ROUND((K9/K8)*60,1),"")</f>
        <v/>
      </c>
      <c r="N8" s="85" t="str">
        <f t="shared" ref="N8" si="3">IF(F9&lt;&gt;"",ROUND((M8/60)*$N$5,1),"")</f>
        <v/>
      </c>
    </row>
    <row r="9" spans="1:14" ht="24" customHeight="1" thickBot="1">
      <c r="A9" s="7"/>
      <c r="B9" s="73"/>
      <c r="C9" s="74"/>
      <c r="D9" s="43"/>
      <c r="E9" s="49"/>
      <c r="F9" s="87"/>
      <c r="G9" s="87"/>
      <c r="H9" s="50"/>
      <c r="I9" s="46" t="str">
        <f t="shared" ref="I9" si="4">IF(F8&gt;0, ROUND(MOD(F9+DEGREES(ASIN(((H9/F8)*SIN(RADIANS(H8-F9))))), 360),0), "")</f>
        <v/>
      </c>
      <c r="J9" s="83"/>
      <c r="K9" s="88"/>
      <c r="L9" s="88"/>
      <c r="M9" s="89"/>
      <c r="N9" s="86"/>
    </row>
    <row r="10" spans="1:14" ht="24" customHeight="1" thickBot="1">
      <c r="A10" s="8"/>
      <c r="B10" s="75"/>
      <c r="C10" s="76"/>
      <c r="D10" s="43"/>
      <c r="E10" s="47"/>
      <c r="F10" s="81"/>
      <c r="G10" s="81"/>
      <c r="H10" s="48"/>
      <c r="I10" s="26" t="str">
        <f t="shared" ref="I10" si="5">IF(F11&lt;&gt;"",I11-F11,"")</f>
        <v/>
      </c>
      <c r="J10" s="82" t="str">
        <f t="shared" ref="J10" si="6">IF(F11&lt;&gt;"",I11+$J$5,"")</f>
        <v/>
      </c>
      <c r="K10" s="84" t="str">
        <f>IF(F10&lt;&gt;"", ROUND(F10*SQRT(1-((H11/F10)*SIN(RADIANS(H10-F11)))^2)-H11*COS(RADIANS(H10-F11)), 0), "")</f>
        <v/>
      </c>
      <c r="L10" s="84"/>
      <c r="M10" s="84" t="str">
        <f t="shared" ref="M10" si="7">IF(F11&lt;&gt;"",ROUND((K11/K10)*60,1),"")</f>
        <v/>
      </c>
      <c r="N10" s="85" t="str">
        <f t="shared" ref="N10" si="8">IF(F11&lt;&gt;"",ROUND((M10/60)*$N$5,1),"")</f>
        <v/>
      </c>
    </row>
    <row r="11" spans="1:14" ht="24" customHeight="1" thickBot="1">
      <c r="A11" s="7"/>
      <c r="B11" s="73"/>
      <c r="C11" s="90"/>
      <c r="D11" s="43"/>
      <c r="E11" s="49"/>
      <c r="F11" s="87"/>
      <c r="G11" s="87"/>
      <c r="H11" s="50"/>
      <c r="I11" s="46" t="str">
        <f t="shared" ref="I11" si="9">IF(F10&gt;0, ROUND(MOD(F11+DEGREES(ASIN(((H11/F10)*SIN(RADIANS(H10-F11))))), 360),0), "")</f>
        <v/>
      </c>
      <c r="J11" s="83"/>
      <c r="K11" s="88"/>
      <c r="L11" s="88"/>
      <c r="M11" s="89"/>
      <c r="N11" s="86"/>
    </row>
    <row r="12" spans="1:14" ht="24" customHeight="1" thickBot="1">
      <c r="A12" s="8"/>
      <c r="B12" s="91"/>
      <c r="C12" s="92"/>
      <c r="D12" s="43"/>
      <c r="E12" s="47"/>
      <c r="F12" s="81"/>
      <c r="G12" s="81"/>
      <c r="H12" s="48"/>
      <c r="I12" s="26" t="str">
        <f t="shared" ref="I12" si="10">IF(F13&lt;&gt;"",I13-F13,"")</f>
        <v/>
      </c>
      <c r="J12" s="82" t="str">
        <f t="shared" ref="J12" si="11">IF(F13&lt;&gt;"",I13+$J$5,"")</f>
        <v/>
      </c>
      <c r="K12" s="84" t="str">
        <f>IF(F12&lt;&gt;"", ROUND(F12*SQRT(1-((H13/F12)*SIN(RADIANS(H12-F13)))^2)-H13*COS(RADIANS(H12-F13)), 0), "")</f>
        <v/>
      </c>
      <c r="L12" s="84"/>
      <c r="M12" s="84" t="str">
        <f t="shared" ref="M12" si="12">IF(F13&lt;&gt;"",ROUND((K13/K12)*60,1),"")</f>
        <v/>
      </c>
      <c r="N12" s="85" t="str">
        <f t="shared" ref="N12" si="13">IF(F13&lt;&gt;"",ROUND((M12/60)*$N$5,1),"")</f>
        <v/>
      </c>
    </row>
    <row r="13" spans="1:14" ht="24" customHeight="1" thickBot="1">
      <c r="A13" s="7"/>
      <c r="B13" s="93"/>
      <c r="C13" s="94"/>
      <c r="D13" s="43"/>
      <c r="E13" s="49"/>
      <c r="F13" s="87"/>
      <c r="G13" s="87"/>
      <c r="H13" s="50"/>
      <c r="I13" s="46" t="str">
        <f t="shared" ref="I13" si="14">IF(F12&gt;0, ROUND(MOD(F13+DEGREES(ASIN(((H13/F12)*SIN(RADIANS(H12-F13))))), 360),0), "")</f>
        <v/>
      </c>
      <c r="J13" s="83"/>
      <c r="K13" s="88"/>
      <c r="L13" s="88"/>
      <c r="M13" s="89"/>
      <c r="N13" s="86"/>
    </row>
    <row r="14" spans="1:14" ht="24" customHeight="1" thickBot="1">
      <c r="A14" s="8"/>
      <c r="B14" s="91"/>
      <c r="C14" s="92"/>
      <c r="D14" s="43"/>
      <c r="E14" s="47" t="str">
        <f>IF(J13&lt;&gt;"", J13-#REF!, "")</f>
        <v/>
      </c>
      <c r="F14" s="81"/>
      <c r="G14" s="81"/>
      <c r="H14" s="48"/>
      <c r="I14" s="26" t="str">
        <f t="shared" ref="I14" si="15">IF(F15&lt;&gt;"",I15-F15,"")</f>
        <v/>
      </c>
      <c r="J14" s="82" t="str">
        <f t="shared" ref="J14" si="16">IF(F15&lt;&gt;"",I15+$J$5,"")</f>
        <v/>
      </c>
      <c r="K14" s="84" t="str">
        <f>IF(F14&lt;&gt;"", ROUND(F14*SQRT(1-((H15/F14)*SIN(RADIANS(H14-F15)))^2)-H15*COS(RADIANS(H14-F15)), 0), "")</f>
        <v/>
      </c>
      <c r="L14" s="84"/>
      <c r="M14" s="84" t="str">
        <f t="shared" ref="M14" si="17">IF(F15&lt;&gt;"",ROUND((K15/K14)*60,1),"")</f>
        <v/>
      </c>
      <c r="N14" s="85" t="str">
        <f t="shared" ref="N14" si="18">IF(F15&lt;&gt;"",ROUND((M14/60)*$N$5,1),"")</f>
        <v/>
      </c>
    </row>
    <row r="15" spans="1:14" ht="24" customHeight="1" thickBot="1">
      <c r="A15" s="7"/>
      <c r="B15" s="95"/>
      <c r="C15" s="96"/>
      <c r="D15" s="43"/>
      <c r="E15" s="49"/>
      <c r="F15" s="87"/>
      <c r="G15" s="87"/>
      <c r="H15" s="50"/>
      <c r="I15" s="46" t="str">
        <f t="shared" ref="I15" si="19">IF(F14&gt;0, ROUND(MOD(F15+DEGREES(ASIN(((H15/F14)*SIN(RADIANS(H14-F15))))), 360),0), "")</f>
        <v/>
      </c>
      <c r="J15" s="83"/>
      <c r="K15" s="88"/>
      <c r="L15" s="88"/>
      <c r="M15" s="89"/>
      <c r="N15" s="86"/>
    </row>
    <row r="16" spans="1:14" ht="24" customHeight="1" thickBot="1">
      <c r="A16" s="8"/>
      <c r="B16" s="97"/>
      <c r="C16" s="98"/>
      <c r="D16" s="43"/>
      <c r="E16" s="47" t="str">
        <f>IF(J15&lt;&gt;"", J15-#REF!, "")</f>
        <v/>
      </c>
      <c r="F16" s="81"/>
      <c r="G16" s="81"/>
      <c r="H16" s="48"/>
      <c r="I16" s="26" t="str">
        <f t="shared" ref="I16" si="20">IF(F17&lt;&gt;"",I17-F17,"")</f>
        <v/>
      </c>
      <c r="J16" s="82" t="str">
        <f t="shared" ref="J16" si="21">IF(F17&lt;&gt;"",I17+$J$5,"")</f>
        <v/>
      </c>
      <c r="K16" s="84" t="str">
        <f>IF(F16&lt;&gt;"", ROUND(F16*SQRT(1-((H17/F16)*SIN(RADIANS(H16-F17)))^2)-H17*COS(RADIANS(H16-F17)), 0), "")</f>
        <v/>
      </c>
      <c r="L16" s="84"/>
      <c r="M16" s="84" t="str">
        <f t="shared" ref="M16" si="22">IF(F17&lt;&gt;"",ROUND((K17/K16)*60,1),"")</f>
        <v/>
      </c>
      <c r="N16" s="85" t="str">
        <f t="shared" ref="N16" si="23">IF(F17&lt;&gt;"",ROUND((M16/60)*$N$5,1),"")</f>
        <v/>
      </c>
    </row>
    <row r="17" spans="1:15" ht="24" customHeight="1" thickBot="1">
      <c r="A17" s="7"/>
      <c r="B17" s="95"/>
      <c r="C17" s="96"/>
      <c r="D17" s="43"/>
      <c r="E17" s="49"/>
      <c r="F17" s="87"/>
      <c r="G17" s="87"/>
      <c r="H17" s="50"/>
      <c r="I17" s="46" t="str">
        <f t="shared" ref="I17" si="24">IF(F16&gt;0, ROUND(MOD(F17+DEGREES(ASIN(((H17/F16)*SIN(RADIANS(H16-F17))))), 360),0), "")</f>
        <v/>
      </c>
      <c r="J17" s="83"/>
      <c r="K17" s="88"/>
      <c r="L17" s="88"/>
      <c r="M17" s="89"/>
      <c r="N17" s="86"/>
    </row>
    <row r="18" spans="1:15" ht="24" customHeight="1" thickBot="1">
      <c r="A18" s="8"/>
      <c r="B18" s="97"/>
      <c r="C18" s="98"/>
      <c r="D18" s="43"/>
      <c r="E18" s="3"/>
      <c r="F18" s="3"/>
      <c r="G18" s="3"/>
      <c r="H18" s="3"/>
      <c r="I18" s="3"/>
      <c r="J18" s="2"/>
      <c r="K18" s="99">
        <f>K7+K9+K11+K13+K15+K17</f>
        <v>0</v>
      </c>
      <c r="L18" s="100"/>
      <c r="M18" s="45">
        <f>SUM(M6:M17)</f>
        <v>0</v>
      </c>
      <c r="N18" s="37">
        <f>SUM(N6:N17)</f>
        <v>0</v>
      </c>
    </row>
    <row r="19" spans="1:15" ht="6" customHeight="1" thickBot="1">
      <c r="A19" s="3"/>
      <c r="B19" s="3"/>
      <c r="C19" s="3"/>
      <c r="D19" s="3"/>
      <c r="E19" s="3"/>
      <c r="F19" s="3"/>
      <c r="G19" s="3"/>
      <c r="H19" s="3"/>
      <c r="I19" s="3"/>
      <c r="J19" s="3"/>
      <c r="K19" s="24"/>
      <c r="L19" s="24"/>
      <c r="M19" s="25"/>
      <c r="N19" s="11"/>
    </row>
    <row r="20" spans="1:15" ht="24" customHeight="1">
      <c r="A20" s="101" t="s">
        <v>34</v>
      </c>
      <c r="B20" s="102"/>
      <c r="C20" s="9"/>
      <c r="D20" s="102" t="s">
        <v>35</v>
      </c>
      <c r="E20" s="102"/>
      <c r="F20" s="103"/>
      <c r="G20" s="4"/>
      <c r="H20" s="104" t="s">
        <v>38</v>
      </c>
      <c r="I20" s="105"/>
      <c r="J20" s="106"/>
      <c r="L20" s="14"/>
      <c r="M20" s="15" t="s">
        <v>28</v>
      </c>
      <c r="N20" s="52">
        <f>0.75*N5</f>
        <v>0</v>
      </c>
      <c r="O20" s="6"/>
    </row>
    <row r="21" spans="1:15" ht="24" customHeight="1">
      <c r="A21" s="107"/>
      <c r="B21" s="108"/>
      <c r="C21" s="40" t="s">
        <v>1</v>
      </c>
      <c r="D21" s="108"/>
      <c r="E21" s="108"/>
      <c r="F21" s="109"/>
      <c r="G21" s="4"/>
      <c r="H21" s="110" t="s">
        <v>39</v>
      </c>
      <c r="I21" s="111"/>
      <c r="J21" s="112"/>
      <c r="K21" s="12"/>
      <c r="L21" s="113" t="s">
        <v>37</v>
      </c>
      <c r="M21" s="114"/>
      <c r="N21" s="52">
        <f>0.25*N5</f>
        <v>0</v>
      </c>
      <c r="O21" s="6"/>
    </row>
    <row r="22" spans="1:15" ht="24" customHeight="1">
      <c r="A22" s="107"/>
      <c r="B22" s="108"/>
      <c r="C22" s="40" t="s">
        <v>33</v>
      </c>
      <c r="D22" s="108"/>
      <c r="E22" s="108"/>
      <c r="F22" s="109"/>
      <c r="G22" s="4"/>
      <c r="H22" s="110" t="s">
        <v>40</v>
      </c>
      <c r="I22" s="111"/>
      <c r="J22" s="112"/>
      <c r="K22" s="5"/>
      <c r="L22" s="16"/>
      <c r="M22" s="13" t="s">
        <v>29</v>
      </c>
      <c r="N22" s="52">
        <f>N18+N20+N21</f>
        <v>0</v>
      </c>
      <c r="O22" s="6"/>
    </row>
    <row r="23" spans="1:15" ht="24" customHeight="1" thickBot="1">
      <c r="A23" s="107"/>
      <c r="B23" s="108"/>
      <c r="C23" s="40" t="s">
        <v>9</v>
      </c>
      <c r="D23" s="108"/>
      <c r="E23" s="108"/>
      <c r="F23" s="109"/>
      <c r="G23" s="4"/>
      <c r="H23" s="115" t="s">
        <v>41</v>
      </c>
      <c r="I23" s="116"/>
      <c r="J23" s="117"/>
      <c r="K23" s="5"/>
      <c r="L23" s="17"/>
      <c r="M23" s="18" t="s">
        <v>30</v>
      </c>
      <c r="N23" s="54"/>
      <c r="O23" s="6"/>
    </row>
    <row r="24" spans="1:15" ht="24" customHeight="1" thickBot="1">
      <c r="A24" s="118"/>
      <c r="B24" s="119"/>
      <c r="C24" s="10" t="s">
        <v>36</v>
      </c>
      <c r="D24" s="119"/>
      <c r="E24" s="119"/>
      <c r="F24" s="120"/>
      <c r="G24" s="4"/>
      <c r="H24" s="121" t="s">
        <v>42</v>
      </c>
      <c r="I24" s="122"/>
      <c r="J24" s="123"/>
      <c r="K24" s="5"/>
      <c r="L24" s="5"/>
      <c r="M24" s="5"/>
      <c r="N24" s="5"/>
      <c r="O24" s="6"/>
    </row>
    <row r="25" spans="1:15" ht="24" customHeight="1" thickBot="1">
      <c r="A25" s="4"/>
      <c r="B25" s="4"/>
      <c r="C25" s="4"/>
      <c r="D25" s="4"/>
      <c r="E25" s="4"/>
      <c r="F25" s="4"/>
      <c r="G25" s="4"/>
      <c r="H25" s="4"/>
      <c r="I25" s="3"/>
      <c r="J25" s="5"/>
      <c r="K25" s="5"/>
      <c r="L25" s="5"/>
      <c r="M25" s="5"/>
      <c r="N25" s="5"/>
      <c r="O25" s="6"/>
    </row>
    <row r="26" spans="1:15" ht="11" customHeight="1">
      <c r="A26" s="124" t="s">
        <v>10</v>
      </c>
      <c r="B26" s="125"/>
      <c r="C26" s="125"/>
      <c r="D26" s="125" t="s">
        <v>7</v>
      </c>
      <c r="E26" s="125"/>
      <c r="F26" s="125"/>
      <c r="G26" s="126" t="s">
        <v>11</v>
      </c>
      <c r="H26" s="127"/>
      <c r="I26" s="127"/>
      <c r="J26" s="127"/>
      <c r="K26" s="127"/>
      <c r="L26" s="127"/>
      <c r="M26" s="127"/>
      <c r="N26" s="128"/>
      <c r="O26" s="6"/>
    </row>
    <row r="27" spans="1:15" ht="25" customHeight="1">
      <c r="A27" s="132" t="s">
        <v>13</v>
      </c>
      <c r="B27" s="133"/>
      <c r="C27" s="133"/>
      <c r="D27" s="134">
        <v>134.18</v>
      </c>
      <c r="E27" s="134"/>
      <c r="F27" s="134"/>
      <c r="G27" s="19"/>
      <c r="H27" s="19"/>
      <c r="I27" s="19"/>
      <c r="J27" s="19"/>
      <c r="K27" s="19"/>
      <c r="L27" s="19"/>
      <c r="M27" s="19"/>
      <c r="N27" s="20"/>
      <c r="O27" s="6"/>
    </row>
    <row r="28" spans="1:15" ht="25" customHeight="1">
      <c r="A28" s="55"/>
      <c r="B28" s="56"/>
      <c r="C28" s="56"/>
      <c r="D28" s="57"/>
      <c r="E28" s="57"/>
      <c r="F28" s="57"/>
      <c r="G28" s="19"/>
      <c r="H28" s="19"/>
      <c r="I28" s="19"/>
      <c r="J28" s="19"/>
      <c r="K28" s="19"/>
      <c r="L28" s="19"/>
      <c r="M28" s="19"/>
      <c r="N28" s="20"/>
      <c r="O28" s="6"/>
    </row>
    <row r="29" spans="1:15" ht="25" customHeight="1">
      <c r="A29" s="55"/>
      <c r="B29" s="56"/>
      <c r="C29" s="56"/>
      <c r="D29" s="57"/>
      <c r="E29" s="57"/>
      <c r="F29" s="57"/>
      <c r="G29" s="19"/>
      <c r="H29" s="19"/>
      <c r="I29" s="19"/>
      <c r="J29" s="19"/>
      <c r="K29" s="19"/>
      <c r="L29" s="19"/>
      <c r="M29" s="19"/>
      <c r="N29" s="20"/>
      <c r="O29" s="6"/>
    </row>
    <row r="30" spans="1:15" ht="25" customHeight="1">
      <c r="A30" s="55"/>
      <c r="B30" s="56"/>
      <c r="C30" s="56"/>
      <c r="D30" s="57"/>
      <c r="E30" s="57"/>
      <c r="F30" s="57"/>
      <c r="G30" s="19"/>
      <c r="H30" s="19"/>
      <c r="I30" s="19"/>
      <c r="J30" s="19"/>
      <c r="K30" s="19"/>
      <c r="L30" s="19"/>
      <c r="M30" s="19"/>
      <c r="N30" s="20"/>
      <c r="O30" s="6"/>
    </row>
    <row r="31" spans="1:15" ht="25" customHeight="1">
      <c r="A31" s="55"/>
      <c r="B31" s="56"/>
      <c r="C31" s="56"/>
      <c r="D31" s="57"/>
      <c r="E31" s="57"/>
      <c r="F31" s="57"/>
      <c r="G31" s="19"/>
      <c r="H31" s="19"/>
      <c r="I31" s="19"/>
      <c r="J31" s="19"/>
      <c r="K31" s="19"/>
      <c r="L31" s="19"/>
      <c r="M31" s="19"/>
      <c r="N31" s="20"/>
      <c r="O31" s="6"/>
    </row>
    <row r="32" spans="1:15" ht="25" customHeight="1">
      <c r="A32" s="55"/>
      <c r="B32" s="56"/>
      <c r="C32" s="56"/>
      <c r="D32" s="57"/>
      <c r="E32" s="57"/>
      <c r="F32" s="57"/>
      <c r="G32" s="19"/>
      <c r="H32" s="19"/>
      <c r="I32" s="19"/>
      <c r="J32" s="19"/>
      <c r="K32" s="19"/>
      <c r="L32" s="19"/>
      <c r="M32" s="19"/>
      <c r="N32" s="20"/>
      <c r="O32" s="6"/>
    </row>
    <row r="33" spans="1:15" ht="25" customHeight="1" thickBot="1">
      <c r="A33" s="129"/>
      <c r="B33" s="130"/>
      <c r="C33" s="130"/>
      <c r="D33" s="131"/>
      <c r="E33" s="131"/>
      <c r="F33" s="131"/>
      <c r="G33" s="21"/>
      <c r="H33" s="21"/>
      <c r="I33" s="21"/>
      <c r="J33" s="21"/>
      <c r="K33" s="21"/>
      <c r="L33" s="21"/>
      <c r="M33" s="21"/>
      <c r="N33" s="22"/>
      <c r="O33" s="6"/>
    </row>
    <row r="34" spans="1:15" ht="25" customHeight="1"/>
    <row r="35" spans="1:15" ht="16">
      <c r="O35" s="6"/>
    </row>
    <row r="36" spans="1:15" ht="16">
      <c r="O36" s="6"/>
    </row>
  </sheetData>
  <sheetProtection sheet="1" objects="1" scenarios="1" selectLockedCells="1"/>
  <mergeCells count="94">
    <mergeCell ref="A32:C32"/>
    <mergeCell ref="D32:F32"/>
    <mergeCell ref="A33:C33"/>
    <mergeCell ref="D33:F33"/>
    <mergeCell ref="A29:C29"/>
    <mergeCell ref="D29:F29"/>
    <mergeCell ref="A30:C30"/>
    <mergeCell ref="D30:F30"/>
    <mergeCell ref="A31:C31"/>
    <mergeCell ref="D31:F31"/>
    <mergeCell ref="L21:M21"/>
    <mergeCell ref="A22:B22"/>
    <mergeCell ref="D22:F22"/>
    <mergeCell ref="H22:J22"/>
    <mergeCell ref="A27:C27"/>
    <mergeCell ref="D27:F27"/>
    <mergeCell ref="A23:B23"/>
    <mergeCell ref="D23:F23"/>
    <mergeCell ref="H23:J23"/>
    <mergeCell ref="A24:B24"/>
    <mergeCell ref="D24:F24"/>
    <mergeCell ref="H24:J24"/>
    <mergeCell ref="A26:C26"/>
    <mergeCell ref="D26:F26"/>
    <mergeCell ref="G26:N26"/>
    <mergeCell ref="A20:B20"/>
    <mergeCell ref="D20:F20"/>
    <mergeCell ref="H20:J20"/>
    <mergeCell ref="A21:B21"/>
    <mergeCell ref="D21:F21"/>
    <mergeCell ref="H21:J21"/>
    <mergeCell ref="K14:L14"/>
    <mergeCell ref="N14:N15"/>
    <mergeCell ref="B15:C16"/>
    <mergeCell ref="F15:G15"/>
    <mergeCell ref="K15:L15"/>
    <mergeCell ref="F16:G16"/>
    <mergeCell ref="J16:J17"/>
    <mergeCell ref="K16:L16"/>
    <mergeCell ref="M16:M17"/>
    <mergeCell ref="N16:N17"/>
    <mergeCell ref="B17:C18"/>
    <mergeCell ref="M14:M15"/>
    <mergeCell ref="F17:G17"/>
    <mergeCell ref="K17:L17"/>
    <mergeCell ref="K18:L18"/>
    <mergeCell ref="K10:L10"/>
    <mergeCell ref="N10:N11"/>
    <mergeCell ref="B11:C12"/>
    <mergeCell ref="F11:G11"/>
    <mergeCell ref="K11:L11"/>
    <mergeCell ref="F12:G12"/>
    <mergeCell ref="J12:J13"/>
    <mergeCell ref="K12:L12"/>
    <mergeCell ref="M12:M13"/>
    <mergeCell ref="N12:N13"/>
    <mergeCell ref="B13:C14"/>
    <mergeCell ref="M10:M11"/>
    <mergeCell ref="F13:G13"/>
    <mergeCell ref="K13:L13"/>
    <mergeCell ref="F14:G14"/>
    <mergeCell ref="J14:J15"/>
    <mergeCell ref="K6:L6"/>
    <mergeCell ref="N6:N7"/>
    <mergeCell ref="B7:C8"/>
    <mergeCell ref="F7:G7"/>
    <mergeCell ref="K7:L7"/>
    <mergeCell ref="F8:G8"/>
    <mergeCell ref="J8:J9"/>
    <mergeCell ref="K8:L8"/>
    <mergeCell ref="M8:M9"/>
    <mergeCell ref="N8:N9"/>
    <mergeCell ref="B9:C10"/>
    <mergeCell ref="M6:M7"/>
    <mergeCell ref="F9:G9"/>
    <mergeCell ref="K9:L9"/>
    <mergeCell ref="F10:G10"/>
    <mergeCell ref="J10:J11"/>
    <mergeCell ref="A28:C28"/>
    <mergeCell ref="D28:F28"/>
    <mergeCell ref="B1:E1"/>
    <mergeCell ref="H1:I1"/>
    <mergeCell ref="M1:N1"/>
    <mergeCell ref="B3:C4"/>
    <mergeCell ref="F3:G3"/>
    <mergeCell ref="K3:M3"/>
    <mergeCell ref="F4:G4"/>
    <mergeCell ref="K4:L4"/>
    <mergeCell ref="M4:M5"/>
    <mergeCell ref="B5:C6"/>
    <mergeCell ref="F5:G5"/>
    <mergeCell ref="K5:L5"/>
    <mergeCell ref="F6:G6"/>
    <mergeCell ref="J6:J7"/>
  </mergeCells>
  <printOptions horizontalCentered="1" verticalCentered="1"/>
  <pageMargins left="0.25" right="0.25" top="0.5" bottom="0.5" header="0.3" footer="0.3"/>
  <pageSetup paperSize="11" scale="70" orientation="portrait" horizontalDpi="4294967292" verticalDpi="4294967292" copies="1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A5 Blank (leic)</vt:lpstr>
      <vt:lpstr>'A5 Blank (leic)'!Print_Area</vt:lpstr>
    </vt:vector>
  </TitlesOfParts>
  <Company>Prylis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Powell</dc:creator>
  <cp:lastModifiedBy>BC</cp:lastModifiedBy>
  <cp:lastPrinted>2018-07-29T10:09:19Z</cp:lastPrinted>
  <dcterms:created xsi:type="dcterms:W3CDTF">2010-03-08T00:35:05Z</dcterms:created>
  <dcterms:modified xsi:type="dcterms:W3CDTF">2021-05-30T08:51:02Z</dcterms:modified>
</cp:coreProperties>
</file>